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8d - objekt K3 - odpočet obkladu za kuchyňskými linkami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8 ZL38d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'ZL38 ZL38d Pol'!$A$1:$U$34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2" i="12"/>
  <c r="K12" i="12"/>
  <c r="M12" i="12"/>
  <c r="O12" i="12"/>
  <c r="O7" i="12" s="1"/>
  <c r="Q12" i="12"/>
  <c r="U12" i="12"/>
  <c r="I18" i="12"/>
  <c r="K18" i="12"/>
  <c r="M18" i="12"/>
  <c r="O18" i="12"/>
  <c r="Q18" i="12"/>
  <c r="U18" i="12"/>
  <c r="I22" i="12"/>
  <c r="K22" i="12"/>
  <c r="M22" i="12"/>
  <c r="O22" i="12"/>
  <c r="Q22" i="12"/>
  <c r="U22" i="12"/>
  <c r="I29" i="12"/>
  <c r="K29" i="12"/>
  <c r="M29" i="12"/>
  <c r="O29" i="12"/>
  <c r="Q29" i="12"/>
  <c r="U29" i="12"/>
  <c r="I50" i="1"/>
  <c r="J49" i="1" s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0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<sst xmlns="http://schemas.openxmlformats.org/spreadsheetml/2006/main" count="201" uniqueCount="133">
  <si>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</si>
  <si>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</si>
  <si>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</si>
  <si>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</si>
  <si>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</si>
  <si>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</si>
  <si>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</si>
  <si>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</si>
  <si>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</si>
  <si>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</si>
  <si>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</si>
  <si>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</si>
  <si>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</si>
  <si>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</si>
  <si>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</si>
  <si>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</si>
  <si>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</si>
  <si>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</si>
  <si>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</si>
  <si>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</si>
  <si>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</si>
  <si>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</si>
  <si>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</si>
  <si>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</si>
  <si>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</si>
  <si>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</si>
  <si>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</si>
  <si>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</si>
  <si>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</si>
  <si>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</si>
  <si>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</si>
  <si>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</si>
  <si>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</si>
  <si>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</si>
  <si>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</si>
  <si>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</si>
  <si>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</si>
  <si>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</si>
  <si>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</si>
  <si>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</si>
  <si>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</si>
  <si>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</si>
  <si>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</si>
  <si>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ZL38d</t>
  </si>
  <si>
    <t>K3 - odpočet obkladu za kuchyňskými linkami</t>
  </si>
  <si>
    <t>ZL38</t>
  </si>
  <si>
    <t>K3 - Změny v dispozicích a změny ve skladbách podlah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</si>
  <si>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</si>
  <si>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</si>
  <si>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</si>
  <si>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</si>
  <si>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</si>
  <si>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</si>
  <si>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</si>
  <si>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</si>
  <si>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</si>
  <si>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</si>
  <si>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</si>
  <si>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</si>
  <si>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</si>
  <si>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</si>
  <si>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</si>
  <si>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</si>
  <si>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</si>
  <si>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</si>
  <si>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</si>
  <si>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</si>
  <si>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</si>
  <si>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</si>
  <si>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</si>
  <si>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</si>
  <si>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</si>
  <si>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</si>
  <si>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</si>
  <si>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781</t>
  </si>
  <si>
    <t>Obklady keramické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</si>
  <si>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</si>
  <si>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</si>
  <si>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</si>
  <si>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</si>
  <si>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</si>
  <si>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</si>
  <si>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</si>
  <si>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</si>
  <si>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</si>
  <si>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</si>
  <si>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</si>
  <si>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</si>
  <si>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</si>
  <si>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</si>
  <si>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</si>
  <si>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</si>
  <si>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</si>
  <si>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</si>
  <si>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</si>
  <si>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</si>
  <si>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</si>
  <si>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</si>
  <si>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</si>
  <si>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</si>
  <si>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</si>
  <si>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</si>
  <si>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781101210</t>
  </si>
  <si>
    <t>Příprava podkladu pod obklady penetrace podkladu pod obklady</t>
  </si>
  <si>
    <t>m2</t>
  </si>
  <si>
    <t>POL1_7</t>
  </si>
  <si>
    <t xml:space="preserve">výkres č.A.1.2.b.06 - 3.NP  :  </t>
  </si>
  <si>
    <t>VV</t>
  </si>
  <si>
    <t>místnost č. K3-3-007 :  -1,4*(1,975+0,6*2)</t>
  </si>
  <si>
    <t>místnost č. K3-3-014 : - 1,4*(3+0,6)</t>
  </si>
  <si>
    <t>781475111</t>
  </si>
  <si>
    <t>Montáž obkladů vnitřních z dlaždic keramických kladených do tmele 100 x 100 mm,  , kladených do, flexibilního tmele</t>
  </si>
  <si>
    <t xml:space="preserve">obklad za kuchňskými linkami terakot. 55/55/15 mm  :  </t>
  </si>
  <si>
    <t>místnost č. K3-3-014 :  -1,4*(3+0,6)</t>
  </si>
  <si>
    <t>Mezisoučet</t>
  </si>
  <si>
    <t>781479705</t>
  </si>
  <si>
    <t>Montáž obkladů vnitřních z dlaždic keramických Příplatky k položkám montáže obkladů vnitřních stěn z, dlaždic keramických příplatek za spárovací hmotu - plošně</t>
  </si>
  <si>
    <t>místnost č. K3-3-007 : -1,4*(1,975+0,6*2)</t>
  </si>
  <si>
    <t>místnost č. K3-3-014 : -1,4*(3+0,6)</t>
  </si>
  <si>
    <t>5970000</t>
  </si>
  <si>
    <t>Dlaždice terakotová glazovaná 55/55/15 mm, asymetricky glazované, různé barvy</t>
  </si>
  <si>
    <t xml:space="preserve">m2    </t>
  </si>
  <si>
    <t>POL3_7</t>
  </si>
  <si>
    <t>ztrátné 5% : - 9,485*0,05</t>
  </si>
  <si>
    <t>998781102</t>
  </si>
  <si>
    <t>Přesun hmot pro obklady keramické, výšky do 12 m</t>
  </si>
  <si>
    <t>t</t>
  </si>
  <si>
    <t>POL7_</t>
  </si>
  <si>
    <t xml:space="preserve">Hmotnosti z položek s pořadovými čísly: : </t>
  </si>
  <si>
    <t xml:space="preserve">1,2,3,4, : </t>
  </si>
  <si>
    <t>Součet: : -0,34535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</si>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</sst>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M7" sqref="M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4" t="s">
        <v>26</v>
      </c>
      <c r="B16" s="195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4" t="s">
        <v>27</v>
      </c>
      <c r="B17" s="195" t="s">
        <v>27</v>
      </c>
      <c r="C17" s="54"/>
      <c r="D17" s="55"/>
      <c r="E17" s="80"/>
      <c r="F17" s="81"/>
      <c r="G17" s="80"/>
      <c r="H17" s="81"/>
      <c r="I17" s="80">
        <v>-21050.91</v>
      </c>
      <c r="J17" s="90"/>
    </row>
    <row r="18" spans="1:10" ht="23.25" customHeight="1" x14ac:dyDescent="0.2">
      <c r="A18" s="194" t="s">
        <v>28</v>
      </c>
      <c r="B18" s="195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4" t="s">
        <v>76</v>
      </c>
      <c r="B19" s="195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4" t="s">
        <v>77</v>
      </c>
      <c r="B20" s="195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-21050.91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-21050.91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-21050.91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-21050.91</v>
      </c>
      <c r="H39" s="156"/>
      <c r="I39" s="157">
        <v>-21050.91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-21050.91</v>
      </c>
      <c r="H40" s="159"/>
      <c r="I40" s="160">
        <v>-21050.91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-21050.91</v>
      </c>
      <c r="H41" s="162"/>
      <c r="I41" s="163">
        <v>-21050.91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-21050.91</v>
      </c>
      <c r="H42" s="165">
        <f>SUMIF(A39:A41,"=1",H39:H41)</f>
        <v>0</v>
      </c>
      <c r="I42" s="166">
        <f>SUMIF(A39:A41,"=1",I39:I41)</f>
        <v>-21050.91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8"/>
      <c r="B49" s="186" t="s">
        <v>74</v>
      </c>
      <c r="C49" s="187" t="s">
        <v>75</v>
      </c>
      <c r="D49" s="188"/>
      <c r="E49" s="188"/>
      <c r="F49" s="192" t="s">
        <v>27</v>
      </c>
      <c r="G49" s="189"/>
      <c r="H49" s="189"/>
      <c r="I49" s="189">
        <v>-21050.91</v>
      </c>
      <c r="J49" s="190">
        <f>IF(I50=0,"",I49/I50*100)</f>
        <v>100</v>
      </c>
    </row>
    <row r="50" spans="1:10" ht="25.5" customHeight="1" x14ac:dyDescent="0.2">
      <c r="A50" s="179"/>
      <c r="B50" s="182" t="s">
        <v>1</v>
      </c>
      <c r="C50" s="182"/>
      <c r="D50" s="183"/>
      <c r="E50" s="183"/>
      <c r="F50" s="193"/>
      <c r="G50" s="185"/>
      <c r="H50" s="185"/>
      <c r="I50" s="185">
        <f>I49</f>
        <v>-21050.91</v>
      </c>
      <c r="J50" s="191">
        <f>J49</f>
        <v>100</v>
      </c>
    </row>
    <row r="51" spans="1:10" x14ac:dyDescent="0.2">
      <c r="F51" s="128"/>
      <c r="G51" s="127"/>
      <c r="H51" s="128"/>
      <c r="I51" s="127"/>
      <c r="J51" s="129"/>
    </row>
    <row r="52" spans="1:10" x14ac:dyDescent="0.2">
      <c r="F52" s="128"/>
      <c r="G52" s="127"/>
      <c r="H52" s="128"/>
      <c r="I52" s="127"/>
      <c r="J52" s="129"/>
    </row>
    <row r="53" spans="1:10" x14ac:dyDescent="0.2">
      <c r="F53" s="128"/>
      <c r="G53" s="127"/>
      <c r="H53" s="128"/>
      <c r="I53" s="127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E1" t="s">
        <v>78</v>
      </c>
    </row>
    <row r="2" spans="1:60" ht="24.95" customHeight="1" x14ac:dyDescent="0.2">
      <c r="A2" s="198" t="s">
        <v>8</v>
      </c>
      <c r="B2" s="74" t="s">
        <v>49</v>
      </c>
      <c r="C2" s="201" t="s">
        <v>50</v>
      </c>
      <c r="D2" s="199"/>
      <c r="E2" s="199"/>
      <c r="F2" s="199"/>
      <c r="G2" s="200"/>
      <c r="AE2" t="s">
        <v>79</v>
      </c>
    </row>
    <row r="3" spans="1:60" ht="24.95" customHeight="1" x14ac:dyDescent="0.2">
      <c r="A3" s="198" t="s">
        <v>9</v>
      </c>
      <c r="B3" s="74" t="s">
        <v>45</v>
      </c>
      <c r="C3" s="201" t="s">
        <v>46</v>
      </c>
      <c r="D3" s="199"/>
      <c r="E3" s="199"/>
      <c r="F3" s="199"/>
      <c r="G3" s="200"/>
      <c r="AC3" s="126" t="s">
        <v>79</v>
      </c>
      <c r="AE3" t="s">
        <v>80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E4" t="s">
        <v>81</v>
      </c>
    </row>
    <row r="5" spans="1:60" x14ac:dyDescent="0.2">
      <c r="D5" s="196"/>
    </row>
    <row r="6" spans="1:60" ht="38.25" x14ac:dyDescent="0.2">
      <c r="A6" s="212" t="s">
        <v>82</v>
      </c>
      <c r="B6" s="210" t="s">
        <v>83</v>
      </c>
      <c r="C6" s="210" t="s">
        <v>84</v>
      </c>
      <c r="D6" s="211" t="s">
        <v>85</v>
      </c>
      <c r="E6" s="212" t="s">
        <v>86</v>
      </c>
      <c r="F6" s="207" t="s">
        <v>87</v>
      </c>
      <c r="G6" s="212" t="s">
        <v>31</v>
      </c>
      <c r="H6" s="213" t="s">
        <v>32</v>
      </c>
      <c r="I6" s="213" t="s">
        <v>88</v>
      </c>
      <c r="J6" s="213" t="s">
        <v>33</v>
      </c>
      <c r="K6" s="213" t="s">
        <v>89</v>
      </c>
      <c r="L6" s="213" t="s">
        <v>90</v>
      </c>
      <c r="M6" s="213" t="s">
        <v>91</v>
      </c>
      <c r="N6" s="213" t="s">
        <v>92</v>
      </c>
      <c r="O6" s="213" t="s">
        <v>93</v>
      </c>
      <c r="P6" s="213" t="s">
        <v>94</v>
      </c>
      <c r="Q6" s="213" t="s">
        <v>95</v>
      </c>
      <c r="R6" s="213" t="s">
        <v>96</v>
      </c>
      <c r="S6" s="213" t="s">
        <v>97</v>
      </c>
      <c r="T6" s="213" t="s">
        <v>98</v>
      </c>
      <c r="U6" s="213" t="s">
        <v>99</v>
      </c>
    </row>
    <row r="7" spans="1:60" x14ac:dyDescent="0.2">
      <c r="A7" s="214" t="s">
        <v>100</v>
      </c>
      <c r="B7" s="215" t="s">
        <v>74</v>
      </c>
      <c r="C7" s="216" t="s">
        <v>75</v>
      </c>
      <c r="D7" s="217"/>
      <c r="E7" s="222"/>
      <c r="F7" s="226"/>
      <c r="G7" s="226">
        <f>SUMIF(AE8:AE32,"&lt;&gt;NOR",G8:G32)</f>
        <v>-21050.91</v>
      </c>
      <c r="H7" s="226"/>
      <c r="I7" s="226">
        <f>SUM(I8:I32)</f>
        <v>-17353.990000000002</v>
      </c>
      <c r="J7" s="226"/>
      <c r="K7" s="226">
        <f>SUM(K8:K32)</f>
        <v>-3696.92</v>
      </c>
      <c r="L7" s="226"/>
      <c r="M7" s="226">
        <f>SUM(M8:M32)</f>
        <v>-25471.6011</v>
      </c>
      <c r="N7" s="226"/>
      <c r="O7" s="226">
        <f>SUM(O8:O32)</f>
        <v>-0.35</v>
      </c>
      <c r="P7" s="226"/>
      <c r="Q7" s="226">
        <f>SUM(Q8:Q32)</f>
        <v>0</v>
      </c>
      <c r="R7" s="226"/>
      <c r="S7" s="226"/>
      <c r="T7" s="227"/>
      <c r="U7" s="226">
        <f>SUM(U8:U32)</f>
        <v>0</v>
      </c>
      <c r="AE7" t="s">
        <v>101</v>
      </c>
    </row>
    <row r="8" spans="1:60" ht="22.5" outlineLevel="1" x14ac:dyDescent="0.2">
      <c r="A8" s="209">
        <v>1</v>
      </c>
      <c r="B8" s="218" t="s">
        <v>102</v>
      </c>
      <c r="C8" s="236" t="s">
        <v>103</v>
      </c>
      <c r="D8" s="219" t="s">
        <v>104</v>
      </c>
      <c r="E8" s="223">
        <v>-9.4849999999999994</v>
      </c>
      <c r="F8" s="228">
        <v>17</v>
      </c>
      <c r="G8" s="228">
        <v>-161.25</v>
      </c>
      <c r="H8" s="228">
        <v>0</v>
      </c>
      <c r="I8" s="228">
        <f>ROUND(E8*H8,2)</f>
        <v>0</v>
      </c>
      <c r="J8" s="228">
        <v>17</v>
      </c>
      <c r="K8" s="228">
        <f>ROUND(E8*J8,2)</f>
        <v>-161.25</v>
      </c>
      <c r="L8" s="228">
        <v>21</v>
      </c>
      <c r="M8" s="228">
        <f>G8*(1+L8/100)</f>
        <v>-195.11249999999998</v>
      </c>
      <c r="N8" s="228">
        <v>1.1E-4</v>
      </c>
      <c r="O8" s="228">
        <f>ROUND(E8*N8,2)</f>
        <v>0</v>
      </c>
      <c r="P8" s="228">
        <v>0</v>
      </c>
      <c r="Q8" s="228">
        <f>ROUND(E8*P8,2)</f>
        <v>0</v>
      </c>
      <c r="R8" s="228"/>
      <c r="S8" s="228"/>
      <c r="T8" s="229">
        <v>0</v>
      </c>
      <c r="U8" s="228">
        <f>ROUND(E8*T8,2)</f>
        <v>0</v>
      </c>
      <c r="V8" s="208"/>
      <c r="W8" s="208"/>
      <c r="X8" s="208"/>
      <c r="Y8" s="208"/>
      <c r="Z8" s="208"/>
      <c r="AA8" s="208"/>
      <c r="AB8" s="208"/>
      <c r="AC8" s="208"/>
      <c r="AD8" s="208"/>
      <c r="AE8" s="208" t="s">
        <v>105</v>
      </c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</row>
    <row r="9" spans="1:60" outlineLevel="1" x14ac:dyDescent="0.2">
      <c r="A9" s="209"/>
      <c r="B9" s="218"/>
      <c r="C9" s="237" t="s">
        <v>106</v>
      </c>
      <c r="D9" s="220"/>
      <c r="E9" s="224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9"/>
      <c r="U9" s="22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107</v>
      </c>
      <c r="AF9" s="208">
        <v>0</v>
      </c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/>
      <c r="B10" s="218"/>
      <c r="C10" s="237" t="s">
        <v>108</v>
      </c>
      <c r="D10" s="220"/>
      <c r="E10" s="224">
        <v>-4.4450000000000003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107</v>
      </c>
      <c r="AF10" s="208">
        <v>0</v>
      </c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8"/>
      <c r="C11" s="237" t="s">
        <v>109</v>
      </c>
      <c r="D11" s="220"/>
      <c r="E11" s="224">
        <v>-5.04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107</v>
      </c>
      <c r="AF11" s="208">
        <v>0</v>
      </c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33.75" outlineLevel="1" x14ac:dyDescent="0.2">
      <c r="A12" s="209">
        <v>2</v>
      </c>
      <c r="B12" s="218" t="s">
        <v>110</v>
      </c>
      <c r="C12" s="236" t="s">
        <v>111</v>
      </c>
      <c r="D12" s="219" t="s">
        <v>104</v>
      </c>
      <c r="E12" s="223">
        <v>-9.4849999999999994</v>
      </c>
      <c r="F12" s="228">
        <v>333.2</v>
      </c>
      <c r="G12" s="228">
        <v>-3160.4</v>
      </c>
      <c r="H12" s="228">
        <v>0</v>
      </c>
      <c r="I12" s="228">
        <f>ROUND(E12*H12,2)</f>
        <v>0</v>
      </c>
      <c r="J12" s="228">
        <v>333.2</v>
      </c>
      <c r="K12" s="228">
        <f>ROUND(E12*J12,2)</f>
        <v>-3160.4</v>
      </c>
      <c r="L12" s="228">
        <v>21</v>
      </c>
      <c r="M12" s="228">
        <f>G12*(1+L12/100)</f>
        <v>-3824.0839999999998</v>
      </c>
      <c r="N12" s="228">
        <v>4.1999999999999997E-3</v>
      </c>
      <c r="O12" s="228">
        <f>ROUND(E12*N12,2)</f>
        <v>-0.04</v>
      </c>
      <c r="P12" s="228">
        <v>0</v>
      </c>
      <c r="Q12" s="228">
        <f>ROUND(E12*P12,2)</f>
        <v>0</v>
      </c>
      <c r="R12" s="228"/>
      <c r="S12" s="228"/>
      <c r="T12" s="229">
        <v>0</v>
      </c>
      <c r="U12" s="228">
        <f>ROUND(E12*T12,2)</f>
        <v>0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105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8"/>
      <c r="C13" s="237" t="s">
        <v>106</v>
      </c>
      <c r="D13" s="220"/>
      <c r="E13" s="224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9"/>
      <c r="U13" s="22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107</v>
      </c>
      <c r="AF13" s="208">
        <v>0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/>
      <c r="B14" s="218"/>
      <c r="C14" s="237" t="s">
        <v>112</v>
      </c>
      <c r="D14" s="220"/>
      <c r="E14" s="224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9"/>
      <c r="U14" s="22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107</v>
      </c>
      <c r="AF14" s="208"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/>
      <c r="B15" s="218"/>
      <c r="C15" s="237" t="s">
        <v>108</v>
      </c>
      <c r="D15" s="220"/>
      <c r="E15" s="224">
        <v>-4.4450000000000003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107</v>
      </c>
      <c r="AF15" s="208">
        <v>0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/>
      <c r="B16" s="218"/>
      <c r="C16" s="237" t="s">
        <v>113</v>
      </c>
      <c r="D16" s="220"/>
      <c r="E16" s="224">
        <v>-5.04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9"/>
      <c r="U16" s="22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107</v>
      </c>
      <c r="AF16" s="208">
        <v>0</v>
      </c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/>
      <c r="B17" s="218"/>
      <c r="C17" s="238" t="s">
        <v>114</v>
      </c>
      <c r="D17" s="221"/>
      <c r="E17" s="225">
        <v>-9.4849999999999994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9"/>
      <c r="U17" s="22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107</v>
      </c>
      <c r="AF17" s="208">
        <v>1</v>
      </c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45" outlineLevel="1" x14ac:dyDescent="0.2">
      <c r="A18" s="209">
        <v>3</v>
      </c>
      <c r="B18" s="218" t="s">
        <v>115</v>
      </c>
      <c r="C18" s="236" t="s">
        <v>116</v>
      </c>
      <c r="D18" s="219" t="s">
        <v>104</v>
      </c>
      <c r="E18" s="223">
        <v>-9.4849999999999994</v>
      </c>
      <c r="F18" s="228">
        <v>26.35</v>
      </c>
      <c r="G18" s="228">
        <v>-249.93</v>
      </c>
      <c r="H18" s="228">
        <v>0</v>
      </c>
      <c r="I18" s="228">
        <f>ROUND(E18*H18,2)</f>
        <v>0</v>
      </c>
      <c r="J18" s="228">
        <v>26.35</v>
      </c>
      <c r="K18" s="228">
        <f>ROUND(E18*J18,2)</f>
        <v>-249.93</v>
      </c>
      <c r="L18" s="228">
        <v>21</v>
      </c>
      <c r="M18" s="228">
        <f>G18*(1+L18/100)</f>
        <v>-302.4153</v>
      </c>
      <c r="N18" s="228">
        <v>5.9999999999999995E-4</v>
      </c>
      <c r="O18" s="228">
        <f>ROUND(E18*N18,2)</f>
        <v>-0.01</v>
      </c>
      <c r="P18" s="228">
        <v>0</v>
      </c>
      <c r="Q18" s="228">
        <f>ROUND(E18*P18,2)</f>
        <v>0</v>
      </c>
      <c r="R18" s="228"/>
      <c r="S18" s="228"/>
      <c r="T18" s="229">
        <v>0</v>
      </c>
      <c r="U18" s="228">
        <f>ROUND(E18*T18,2)</f>
        <v>0</v>
      </c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105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/>
      <c r="B19" s="218"/>
      <c r="C19" s="237" t="s">
        <v>106</v>
      </c>
      <c r="D19" s="220"/>
      <c r="E19" s="224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107</v>
      </c>
      <c r="AF19" s="208">
        <v>0</v>
      </c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09"/>
      <c r="B20" s="218"/>
      <c r="C20" s="237" t="s">
        <v>117</v>
      </c>
      <c r="D20" s="220"/>
      <c r="E20" s="224">
        <v>-4.4450000000000003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9"/>
      <c r="U20" s="22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107</v>
      </c>
      <c r="AF20" s="208">
        <v>0</v>
      </c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/>
      <c r="B21" s="218"/>
      <c r="C21" s="237" t="s">
        <v>118</v>
      </c>
      <c r="D21" s="220"/>
      <c r="E21" s="224">
        <v>-5.04</v>
      </c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9"/>
      <c r="U21" s="22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107</v>
      </c>
      <c r="AF21" s="208">
        <v>0</v>
      </c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 x14ac:dyDescent="0.2">
      <c r="A22" s="209">
        <v>4</v>
      </c>
      <c r="B22" s="218" t="s">
        <v>119</v>
      </c>
      <c r="C22" s="236" t="s">
        <v>120</v>
      </c>
      <c r="D22" s="219" t="s">
        <v>121</v>
      </c>
      <c r="E22" s="223">
        <v>-9.9592500000000008</v>
      </c>
      <c r="F22" s="228">
        <v>1742.5</v>
      </c>
      <c r="G22" s="228">
        <v>-17353.990000000002</v>
      </c>
      <c r="H22" s="228">
        <v>1742.5</v>
      </c>
      <c r="I22" s="228">
        <f>ROUND(E22*H22,2)</f>
        <v>-17353.990000000002</v>
      </c>
      <c r="J22" s="228">
        <v>0</v>
      </c>
      <c r="K22" s="228">
        <f>ROUND(E22*J22,2)</f>
        <v>0</v>
      </c>
      <c r="L22" s="228">
        <v>21</v>
      </c>
      <c r="M22" s="228">
        <f>G22*(1+L22/100)</f>
        <v>-20998.3279</v>
      </c>
      <c r="N22" s="228">
        <v>0.03</v>
      </c>
      <c r="O22" s="228">
        <f>ROUND(E22*N22,2)</f>
        <v>-0.3</v>
      </c>
      <c r="P22" s="228">
        <v>0</v>
      </c>
      <c r="Q22" s="228">
        <f>ROUND(E22*P22,2)</f>
        <v>0</v>
      </c>
      <c r="R22" s="228"/>
      <c r="S22" s="228"/>
      <c r="T22" s="229">
        <v>0</v>
      </c>
      <c r="U22" s="228">
        <f>ROUND(E22*T22,2)</f>
        <v>0</v>
      </c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122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/>
      <c r="B23" s="218"/>
      <c r="C23" s="237" t="s">
        <v>106</v>
      </c>
      <c r="D23" s="220"/>
      <c r="E23" s="224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9"/>
      <c r="U23" s="22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107</v>
      </c>
      <c r="AF23" s="208">
        <v>0</v>
      </c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/>
      <c r="B24" s="218"/>
      <c r="C24" s="237" t="s">
        <v>112</v>
      </c>
      <c r="D24" s="220"/>
      <c r="E24" s="224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107</v>
      </c>
      <c r="AF24" s="208">
        <v>0</v>
      </c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/>
      <c r="B25" s="218"/>
      <c r="C25" s="237" t="s">
        <v>108</v>
      </c>
      <c r="D25" s="220"/>
      <c r="E25" s="224">
        <v>-4.4450000000000003</v>
      </c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9"/>
      <c r="U25" s="22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107</v>
      </c>
      <c r="AF25" s="208">
        <v>0</v>
      </c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09"/>
      <c r="B26" s="218"/>
      <c r="C26" s="237" t="s">
        <v>118</v>
      </c>
      <c r="D26" s="220"/>
      <c r="E26" s="224">
        <v>-5.04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2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107</v>
      </c>
      <c r="AF26" s="208">
        <v>0</v>
      </c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/>
      <c r="B27" s="218"/>
      <c r="C27" s="238" t="s">
        <v>114</v>
      </c>
      <c r="D27" s="221"/>
      <c r="E27" s="225">
        <v>-9.4849999999999994</v>
      </c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9"/>
      <c r="U27" s="22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107</v>
      </c>
      <c r="AF27" s="208">
        <v>1</v>
      </c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09"/>
      <c r="B28" s="218"/>
      <c r="C28" s="237" t="s">
        <v>123</v>
      </c>
      <c r="D28" s="220"/>
      <c r="E28" s="224">
        <v>-0.47425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107</v>
      </c>
      <c r="AF28" s="208">
        <v>0</v>
      </c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09">
        <v>5</v>
      </c>
      <c r="B29" s="218" t="s">
        <v>124</v>
      </c>
      <c r="C29" s="236" t="s">
        <v>125</v>
      </c>
      <c r="D29" s="219" t="s">
        <v>126</v>
      </c>
      <c r="E29" s="223">
        <v>-0.34534999999999999</v>
      </c>
      <c r="F29" s="228">
        <v>362.95</v>
      </c>
      <c r="G29" s="228">
        <v>-125.34</v>
      </c>
      <c r="H29" s="228">
        <v>0</v>
      </c>
      <c r="I29" s="228">
        <f>ROUND(E29*H29,2)</f>
        <v>0</v>
      </c>
      <c r="J29" s="228">
        <v>362.95</v>
      </c>
      <c r="K29" s="228">
        <f>ROUND(E29*J29,2)</f>
        <v>-125.34</v>
      </c>
      <c r="L29" s="228">
        <v>21</v>
      </c>
      <c r="M29" s="228">
        <f>G29*(1+L29/100)</f>
        <v>-151.66139999999999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/>
      <c r="T29" s="229">
        <v>0</v>
      </c>
      <c r="U29" s="228">
        <f>ROUND(E29*T29,2)</f>
        <v>0</v>
      </c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127</v>
      </c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09"/>
      <c r="B30" s="218"/>
      <c r="C30" s="237" t="s">
        <v>128</v>
      </c>
      <c r="D30" s="220"/>
      <c r="E30" s="224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9"/>
      <c r="U30" s="22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107</v>
      </c>
      <c r="AF30" s="208">
        <v>0</v>
      </c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09"/>
      <c r="B31" s="218"/>
      <c r="C31" s="237" t="s">
        <v>129</v>
      </c>
      <c r="D31" s="220"/>
      <c r="E31" s="224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9"/>
      <c r="U31" s="22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107</v>
      </c>
      <c r="AF31" s="208">
        <v>0</v>
      </c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30"/>
      <c r="B32" s="231"/>
      <c r="C32" s="239" t="s">
        <v>130</v>
      </c>
      <c r="D32" s="232"/>
      <c r="E32" s="233">
        <v>-0.34534999999999999</v>
      </c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5"/>
      <c r="U32" s="234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107</v>
      </c>
      <c r="AF32" s="208">
        <v>0</v>
      </c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31" x14ac:dyDescent="0.2">
      <c r="A33" s="6"/>
      <c r="B33" s="7" t="s">
        <v>131</v>
      </c>
      <c r="C33" s="240" t="s">
        <v>131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15</v>
      </c>
      <c r="AD33">
        <v>21</v>
      </c>
    </row>
    <row r="34" spans="1:31" x14ac:dyDescent="0.2">
      <c r="C34" s="241"/>
      <c r="D34" s="196"/>
      <c r="AE34" t="s">
        <v>132</v>
      </c>
    </row>
    <row r="35" spans="1:31" x14ac:dyDescent="0.2">
      <c r="D35" s="196"/>
    </row>
    <row r="36" spans="1:31" x14ac:dyDescent="0.2">
      <c r="D36" s="196"/>
    </row>
    <row r="37" spans="1:31" x14ac:dyDescent="0.2">
      <c r="D37" s="196"/>
    </row>
    <row r="38" spans="1:31" x14ac:dyDescent="0.2">
      <c r="D38" s="196"/>
    </row>
    <row r="39" spans="1:31" x14ac:dyDescent="0.2">
      <c r="D39" s="196"/>
    </row>
    <row r="40" spans="1:31" x14ac:dyDescent="0.2">
      <c r="D40" s="196"/>
    </row>
    <row r="41" spans="1:31" x14ac:dyDescent="0.2">
      <c r="D41" s="196"/>
    </row>
    <row r="42" spans="1:31" x14ac:dyDescent="0.2">
      <c r="D42" s="196"/>
    </row>
    <row r="43" spans="1:31" x14ac:dyDescent="0.2">
      <c r="D43" s="196"/>
    </row>
    <row r="44" spans="1:31" x14ac:dyDescent="0.2">
      <c r="D44" s="196"/>
    </row>
    <row r="45" spans="1:31" x14ac:dyDescent="0.2">
      <c r="D45" s="196"/>
    </row>
    <row r="46" spans="1:31" x14ac:dyDescent="0.2">
      <c r="D46" s="196"/>
    </row>
    <row r="47" spans="1:31" x14ac:dyDescent="0.2">
      <c r="D47" s="196"/>
    </row>
    <row r="48" spans="1:31" x14ac:dyDescent="0.2">
      <c r="D48" s="196"/>
    </row>
    <row r="49" spans="4:4" x14ac:dyDescent="0.2">
      <c r="D49" s="196"/>
    </row>
    <row r="50" spans="4:4" x14ac:dyDescent="0.2">
      <c r="D50" s="196"/>
    </row>
    <row r="51" spans="4:4" x14ac:dyDescent="0.2">
      <c r="D51" s="196"/>
    </row>
    <row r="52" spans="4:4" x14ac:dyDescent="0.2">
      <c r="D52" s="196"/>
    </row>
    <row r="53" spans="4:4" x14ac:dyDescent="0.2">
      <c r="D53" s="196"/>
    </row>
    <row r="54" spans="4:4" x14ac:dyDescent="0.2">
      <c r="D54" s="196"/>
    </row>
    <row r="55" spans="4:4" x14ac:dyDescent="0.2">
      <c r="D55" s="196"/>
    </row>
    <row r="56" spans="4:4" x14ac:dyDescent="0.2">
      <c r="D56" s="196"/>
    </row>
    <row r="57" spans="4:4" x14ac:dyDescent="0.2">
      <c r="D57" s="196"/>
    </row>
    <row r="58" spans="4:4" x14ac:dyDescent="0.2">
      <c r="D58" s="196"/>
    </row>
    <row r="59" spans="4:4" x14ac:dyDescent="0.2">
      <c r="D59" s="196"/>
    </row>
    <row r="60" spans="4:4" x14ac:dyDescent="0.2">
      <c r="D60" s="196"/>
    </row>
    <row r="61" spans="4:4" x14ac:dyDescent="0.2">
      <c r="D61" s="196"/>
    </row>
    <row r="62" spans="4:4" x14ac:dyDescent="0.2">
      <c r="D62" s="196"/>
    </row>
    <row r="63" spans="4:4" x14ac:dyDescent="0.2">
      <c r="D63" s="196"/>
    </row>
    <row r="64" spans="4:4" x14ac:dyDescent="0.2">
      <c r="D64" s="196"/>
    </row>
    <row r="65" spans="4:4" x14ac:dyDescent="0.2">
      <c r="D65" s="196"/>
    </row>
    <row r="66" spans="4:4" x14ac:dyDescent="0.2">
      <c r="D66" s="196"/>
    </row>
    <row r="67" spans="4:4" x14ac:dyDescent="0.2">
      <c r="D67" s="196"/>
    </row>
    <row r="68" spans="4:4" x14ac:dyDescent="0.2">
      <c r="D68" s="196"/>
    </row>
    <row r="69" spans="4:4" x14ac:dyDescent="0.2">
      <c r="D69" s="196"/>
    </row>
    <row r="70" spans="4:4" x14ac:dyDescent="0.2">
      <c r="D70" s="196"/>
    </row>
    <row r="71" spans="4:4" x14ac:dyDescent="0.2">
      <c r="D71" s="196"/>
    </row>
    <row r="72" spans="4:4" x14ac:dyDescent="0.2">
      <c r="D72" s="196"/>
    </row>
    <row r="73" spans="4:4" x14ac:dyDescent="0.2">
      <c r="D73" s="196"/>
    </row>
    <row r="74" spans="4:4" x14ac:dyDescent="0.2">
      <c r="D74" s="196"/>
    </row>
    <row r="75" spans="4:4" x14ac:dyDescent="0.2">
      <c r="D75" s="196"/>
    </row>
    <row r="76" spans="4:4" x14ac:dyDescent="0.2">
      <c r="D76" s="196"/>
    </row>
    <row r="77" spans="4:4" x14ac:dyDescent="0.2">
      <c r="D77" s="196"/>
    </row>
    <row r="78" spans="4:4" x14ac:dyDescent="0.2">
      <c r="D78" s="196"/>
    </row>
    <row r="79" spans="4:4" x14ac:dyDescent="0.2">
      <c r="D79" s="196"/>
    </row>
    <row r="80" spans="4:4" x14ac:dyDescent="0.2">
      <c r="D80" s="196"/>
    </row>
    <row r="81" spans="4:4" x14ac:dyDescent="0.2">
      <c r="D81" s="196"/>
    </row>
    <row r="82" spans="4:4" x14ac:dyDescent="0.2">
      <c r="D82" s="196"/>
    </row>
    <row r="83" spans="4:4" x14ac:dyDescent="0.2">
      <c r="D83" s="196"/>
    </row>
    <row r="84" spans="4:4" x14ac:dyDescent="0.2">
      <c r="D84" s="196"/>
    </row>
    <row r="85" spans="4:4" x14ac:dyDescent="0.2">
      <c r="D85" s="196"/>
    </row>
    <row r="86" spans="4:4" x14ac:dyDescent="0.2">
      <c r="D86" s="196"/>
    </row>
    <row r="87" spans="4:4" x14ac:dyDescent="0.2">
      <c r="D87" s="196"/>
    </row>
    <row r="88" spans="4:4" x14ac:dyDescent="0.2">
      <c r="D88" s="196"/>
    </row>
    <row r="89" spans="4:4" x14ac:dyDescent="0.2">
      <c r="D89" s="196"/>
    </row>
    <row r="90" spans="4:4" x14ac:dyDescent="0.2">
      <c r="D90" s="196"/>
    </row>
    <row r="91" spans="4:4" x14ac:dyDescent="0.2">
      <c r="D91" s="196"/>
    </row>
    <row r="92" spans="4:4" x14ac:dyDescent="0.2">
      <c r="D92" s="196"/>
    </row>
    <row r="93" spans="4:4" x14ac:dyDescent="0.2">
      <c r="D93" s="196"/>
    </row>
    <row r="94" spans="4:4" x14ac:dyDescent="0.2">
      <c r="D94" s="196"/>
    </row>
    <row r="95" spans="4:4" x14ac:dyDescent="0.2">
      <c r="D95" s="196"/>
    </row>
    <row r="96" spans="4:4" x14ac:dyDescent="0.2">
      <c r="D96" s="196"/>
    </row>
    <row r="97" spans="4:4" x14ac:dyDescent="0.2">
      <c r="D97" s="196"/>
    </row>
    <row r="98" spans="4:4" x14ac:dyDescent="0.2">
      <c r="D98" s="196"/>
    </row>
    <row r="99" spans="4:4" x14ac:dyDescent="0.2">
      <c r="D99" s="196"/>
    </row>
    <row r="100" spans="4:4" x14ac:dyDescent="0.2">
      <c r="D100" s="196"/>
    </row>
    <row r="101" spans="4:4" x14ac:dyDescent="0.2">
      <c r="D101" s="196"/>
    </row>
    <row r="102" spans="4:4" x14ac:dyDescent="0.2">
      <c r="D102" s="196"/>
    </row>
    <row r="103" spans="4:4" x14ac:dyDescent="0.2">
      <c r="D103" s="196"/>
    </row>
    <row r="104" spans="4:4" x14ac:dyDescent="0.2">
      <c r="D104" s="196"/>
    </row>
    <row r="105" spans="4:4" x14ac:dyDescent="0.2">
      <c r="D105" s="196"/>
    </row>
    <row r="106" spans="4:4" x14ac:dyDescent="0.2">
      <c r="D106" s="196"/>
    </row>
    <row r="107" spans="4:4" x14ac:dyDescent="0.2">
      <c r="D107" s="196"/>
    </row>
    <row r="108" spans="4:4" x14ac:dyDescent="0.2">
      <c r="D108" s="196"/>
    </row>
    <row r="109" spans="4:4" x14ac:dyDescent="0.2">
      <c r="D109" s="196"/>
    </row>
    <row r="110" spans="4:4" x14ac:dyDescent="0.2">
      <c r="D110" s="196"/>
    </row>
    <row r="111" spans="4:4" x14ac:dyDescent="0.2">
      <c r="D111" s="196"/>
    </row>
    <row r="112" spans="4:4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ZL38 ZL38d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'ZL38 ZL38d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2015-07-16T14:29:15Z</dcterms:modified>
</cp:coreProperties>
</file>